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8_{063C87AF-154F-4538-9E78-851AF65FC3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</externalReferences>
  <calcPr calcId="191029"/>
</workbook>
</file>

<file path=xl/calcChain.xml><?xml version="1.0" encoding="utf-8"?>
<calcChain xmlns="http://schemas.openxmlformats.org/spreadsheetml/2006/main">
  <c r="U9" i="1" l="1"/>
  <c r="T9" i="1"/>
  <c r="S9" i="1"/>
  <c r="Q9" i="1"/>
  <c r="P9" i="1"/>
  <c r="O8" i="1"/>
  <c r="M8" i="1"/>
  <c r="G8" i="1"/>
  <c r="C8" i="1"/>
  <c r="E8" i="1" s="1"/>
  <c r="F8" i="1" l="1"/>
  <c r="R9" i="1"/>
  <c r="N9" i="1"/>
  <c r="M9" i="1"/>
  <c r="G9" i="1"/>
  <c r="J8" i="1"/>
  <c r="O9" i="1"/>
  <c r="H8" i="1"/>
  <c r="C9" i="1"/>
  <c r="D8" i="1"/>
  <c r="K8" i="1"/>
  <c r="I8" i="1"/>
  <c r="AB8" i="1"/>
  <c r="L8" i="1" l="1"/>
  <c r="V8" i="1" s="1"/>
  <c r="Z8" i="1"/>
  <c r="H9" i="1"/>
  <c r="K9" i="1"/>
  <c r="J9" i="1"/>
  <c r="I9" i="1"/>
  <c r="D9" i="1"/>
  <c r="F9" i="1"/>
  <c r="E9" i="1"/>
  <c r="Y8" i="1" l="1"/>
  <c r="L9" i="1"/>
  <c r="V9" i="1" s="1"/>
  <c r="W8" i="1"/>
  <c r="AC8" i="1" l="1"/>
  <c r="AD8" i="1" s="1"/>
  <c r="AC9" i="1"/>
</calcChain>
</file>

<file path=xl/sharedStrings.xml><?xml version="1.0" encoding="utf-8"?>
<sst xmlns="http://schemas.openxmlformats.org/spreadsheetml/2006/main" count="27" uniqueCount="26">
  <si>
    <t>№</t>
  </si>
  <si>
    <t>1 квартал</t>
  </si>
  <si>
    <t xml:space="preserve">2 квартал </t>
  </si>
  <si>
    <t>3 квартал</t>
  </si>
  <si>
    <t xml:space="preserve">4 квартал </t>
  </si>
  <si>
    <t>в месяц  МБ+РБ</t>
  </si>
  <si>
    <t xml:space="preserve">з/пл  </t>
  </si>
  <si>
    <t>111  год</t>
  </si>
  <si>
    <t>модерниз</t>
  </si>
  <si>
    <t>ИТОГО:</t>
  </si>
  <si>
    <t>2024 жылдың бюджеті туралы жалпы мәлімет</t>
  </si>
  <si>
    <t>Атауы</t>
  </si>
  <si>
    <t>Жылдық</t>
  </si>
  <si>
    <t>Салықтар</t>
  </si>
  <si>
    <t xml:space="preserve">Жалпы салық, жалақы бойынша </t>
  </si>
  <si>
    <t>жылыту маусымына арналған жылыту</t>
  </si>
  <si>
    <t>эл/энергия жылдық</t>
  </si>
  <si>
    <t>Байланыс /152</t>
  </si>
  <si>
    <t>септик тазалау</t>
  </si>
  <si>
    <t>су</t>
  </si>
  <si>
    <t>жанар-май /144</t>
  </si>
  <si>
    <t xml:space="preserve">Жалпы жұмсалатын қаражат </t>
  </si>
  <si>
    <t>мың.т.</t>
  </si>
  <si>
    <t>Мектепке жұмсалатын қаражат</t>
  </si>
  <si>
    <t xml:space="preserve">Коммуналдық </t>
  </si>
  <si>
    <t>КММ Қонысбай ауылының ЖОББМ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</si>
</sst>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19]General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20212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9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0" borderId="0" xfId="0" applyFont="1" applyAlignment="1">
      <alignment horizontal="center"/>
    </xf>
    <xf numFmtId="3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9" fillId="2" borderId="6" xfId="1" applyFont="1" applyFill="1" applyBorder="1" applyAlignment="1">
      <alignment horizontal="center" vertical="center" wrapText="1"/>
    </xf>
    <xf numFmtId="0" fontId="10" fillId="2" borderId="10" xfId="0" applyFont="1" applyFill="1" applyBorder="1"/>
    <xf numFmtId="2" fontId="11" fillId="2" borderId="6" xfId="1" applyNumberFormat="1" applyFont="1" applyFill="1" applyBorder="1" applyAlignment="1">
      <alignment vertical="top" wrapText="1"/>
    </xf>
    <xf numFmtId="164" fontId="11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4" fontId="0" fillId="2" borderId="6" xfId="0" applyNumberFormat="1" applyFill="1" applyBorder="1"/>
    <xf numFmtId="0" fontId="0" fillId="2" borderId="6" xfId="0" applyFill="1" applyBorder="1"/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164" fontId="12" fillId="2" borderId="6" xfId="1" applyNumberFormat="1" applyFont="1" applyFill="1" applyBorder="1"/>
    <xf numFmtId="3" fontId="13" fillId="2" borderId="6" xfId="0" applyNumberFormat="1" applyFont="1" applyFill="1" applyBorder="1" applyAlignment="1">
      <alignment horizontal="center"/>
    </xf>
    <xf numFmtId="0" fontId="14" fillId="2" borderId="0" xfId="0" applyFont="1" applyFill="1"/>
    <xf numFmtId="164" fontId="14" fillId="2" borderId="6" xfId="0" applyNumberFormat="1" applyFont="1" applyFill="1" applyBorder="1"/>
    <xf numFmtId="0" fontId="4" fillId="2" borderId="0" xfId="0" applyFont="1" applyFill="1"/>
    <xf numFmtId="164" fontId="4" fillId="2" borderId="0" xfId="0" applyNumberFormat="1" applyFont="1" applyFill="1"/>
    <xf numFmtId="3" fontId="4" fillId="2" borderId="0" xfId="0" applyNumberFormat="1" applyFont="1" applyFill="1" applyAlignment="1">
      <alignment horizontal="center"/>
    </xf>
    <xf numFmtId="3" fontId="15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3" fontId="17" fillId="2" borderId="0" xfId="0" applyNumberFormat="1" applyFont="1" applyFill="1" applyAlignment="1">
      <alignment horizontal="center"/>
    </xf>
    <xf numFmtId="164" fontId="16" fillId="0" borderId="0" xfId="0" applyNumberFormat="1" applyFont="1"/>
    <xf numFmtId="3" fontId="16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5" fontId="12" fillId="2" borderId="11" xfId="1" applyFont="1" applyFill="1" applyBorder="1" applyAlignment="1">
      <alignment horizontal="center"/>
    </xf>
    <xf numFmtId="165" fontId="12" fillId="2" borderId="12" xfId="1" applyFont="1" applyFill="1" applyBorder="1" applyAlignment="1">
      <alignment horizontal="center"/>
    </xf>
    <xf numFmtId="3" fontId="17" fillId="2" borderId="0" xfId="0" applyNumberFormat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8" fillId="0" borderId="0" xfId="0" applyFont="1"/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92;&#1077;&#1074;&#1088;&#1072;&#1083;&#1100;%20&#1058;&#1040;&#1056;&#1048;&#1060;&#1048;&#1050;&#1040;&#1062;&#1048;&#1071;%202024&#1075;&#1075;%20&#8212;%20&#8212;%20&#1082;&#1086;&#1087;&#1080;&#1103;/&#1064;&#1058;&#1040;&#1058;&#1053;&#1054;&#1045;%20&#1064;&#1050;&#1054;&#1051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2;&#1054;&#1048;%20&#1076;&#1086;&#1082;&#1091;&#1084;&#1077;&#1085;&#1090;&#1099;/&#1087;&#1077;&#1088;&#1077;&#1093;&#1086;&#1076;%20&#1085;&#1072;%20&#1091;&#1075;&#1086;&#1083;&#1100;%2025.05.2022&#1075;/&#1056;&#1072;&#1089;&#1095;&#1077;&#1090;%20&#1091;&#1075;&#1083;&#1103;%20&#1085;&#1072;%202023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йдаб"/>
      <sheetName val="Абай"/>
      <sheetName val="Акколь"/>
      <sheetName val="Аккадыр"/>
      <sheetName val="Алексеевка"/>
      <sheetName val="Викторовская"/>
      <sheetName val="Еликты"/>
      <sheetName val="Бирлестык"/>
      <sheetName val="Еленовка"/>
      <sheetName val="Долом"/>
      <sheetName val="ЗСШ №1"/>
      <sheetName val="ЗКСШ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 Карлык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  <sheetName val="1,71 расчет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>
        <row r="7">
          <cell r="L7">
            <v>227416.69517087215</v>
          </cell>
        </row>
      </sheetData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9">
          <cell r="AC9">
            <v>5736.48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workbookViewId="0">
      <selection activeCell="J14" sqref="J14"/>
    </sheetView>
  </sheetViews>
  <sheetFormatPr defaultRowHeight="15" x14ac:dyDescent="0.25"/>
  <cols>
    <col min="1" max="1" width="4.5703125" customWidth="1"/>
    <col min="2" max="2" width="33.5703125" customWidth="1"/>
    <col min="3" max="3" width="15.7109375" style="63" hidden="1" customWidth="1"/>
    <col min="4" max="4" width="12.7109375" style="63" hidden="1" customWidth="1"/>
    <col min="5" max="5" width="10.5703125" style="63" hidden="1" customWidth="1"/>
    <col min="6" max="6" width="11.42578125" style="63" hidden="1" customWidth="1"/>
    <col min="7" max="9" width="13.7109375" style="64" customWidth="1"/>
    <col min="10" max="10" width="13.140625" style="64" customWidth="1"/>
    <col min="11" max="12" width="14.42578125" style="64" customWidth="1"/>
    <col min="13" max="13" width="15.7109375" style="64" customWidth="1"/>
    <col min="14" max="14" width="12.140625" style="65" customWidth="1"/>
    <col min="15" max="17" width="12.28515625" style="65" customWidth="1"/>
    <col min="18" max="18" width="11.85546875" style="65" customWidth="1"/>
    <col min="19" max="19" width="11" style="65" hidden="1" customWidth="1"/>
    <col min="20" max="21" width="10.7109375" style="65" hidden="1" customWidth="1"/>
    <col min="22" max="22" width="17.85546875" style="4" customWidth="1"/>
    <col min="23" max="23" width="13" customWidth="1"/>
    <col min="24" max="24" width="9.140625" hidden="1" customWidth="1"/>
    <col min="25" max="25" width="11.5703125" customWidth="1"/>
    <col min="26" max="26" width="12" customWidth="1"/>
    <col min="27" max="27" width="13.85546875" customWidth="1"/>
    <col min="28" max="28" width="0.140625" customWidth="1"/>
    <col min="29" max="29" width="11.42578125" hidden="1" customWidth="1"/>
    <col min="30" max="30" width="12.140625" hidden="1" customWidth="1"/>
  </cols>
  <sheetData>
    <row r="1" spans="1:30" ht="20.25" x14ac:dyDescent="0.3">
      <c r="A1" s="1"/>
      <c r="B1" s="66" t="s">
        <v>10</v>
      </c>
      <c r="C1" s="66"/>
      <c r="D1" s="66"/>
      <c r="E1" s="66"/>
      <c r="F1" s="66"/>
      <c r="G1" s="66"/>
      <c r="H1" s="66"/>
      <c r="I1" s="66"/>
      <c r="J1" s="66"/>
      <c r="K1" s="66"/>
      <c r="L1" s="2"/>
      <c r="M1" s="3"/>
      <c r="N1" s="2"/>
      <c r="O1" s="2"/>
      <c r="P1" s="2"/>
      <c r="Q1" s="2"/>
      <c r="R1" s="2"/>
      <c r="S1" s="2"/>
      <c r="T1" s="2"/>
      <c r="U1" s="2"/>
    </row>
    <row r="2" spans="1:30" x14ac:dyDescent="0.25"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5"/>
      <c r="R2" s="6"/>
      <c r="S2" s="7"/>
      <c r="T2" s="7"/>
      <c r="U2" s="7"/>
      <c r="V2" s="8"/>
    </row>
    <row r="3" spans="1:30" ht="15.75" x14ac:dyDescent="0.25">
      <c r="A3" s="9" t="s">
        <v>0</v>
      </c>
      <c r="B3" s="10" t="s">
        <v>11</v>
      </c>
      <c r="C3" s="11"/>
      <c r="D3" s="11"/>
      <c r="E3" s="11"/>
      <c r="F3" s="11"/>
      <c r="G3" s="12" t="s">
        <v>12</v>
      </c>
      <c r="H3" s="12"/>
      <c r="I3" s="68" t="s">
        <v>13</v>
      </c>
      <c r="J3" s="69"/>
      <c r="K3" s="70"/>
      <c r="L3" s="69" t="s">
        <v>14</v>
      </c>
      <c r="M3" s="73" t="s">
        <v>23</v>
      </c>
      <c r="N3" s="74"/>
      <c r="O3" s="74"/>
      <c r="P3" s="74"/>
      <c r="Q3" s="74"/>
      <c r="R3" s="75"/>
      <c r="S3" s="91"/>
      <c r="T3" s="85"/>
      <c r="U3" s="85"/>
      <c r="V3" s="88" t="s">
        <v>21</v>
      </c>
      <c r="W3" s="79" t="s">
        <v>1</v>
      </c>
      <c r="X3" s="13"/>
      <c r="Y3" s="79" t="s">
        <v>2</v>
      </c>
      <c r="Z3" s="79" t="s">
        <v>3</v>
      </c>
      <c r="AA3" s="79" t="s">
        <v>4</v>
      </c>
    </row>
    <row r="4" spans="1:30" ht="2.25" customHeight="1" x14ac:dyDescent="0.25">
      <c r="A4" s="14"/>
      <c r="B4" s="80"/>
      <c r="C4" s="80"/>
      <c r="D4" s="80"/>
      <c r="E4" s="80"/>
      <c r="F4" s="80"/>
      <c r="G4" s="80"/>
      <c r="H4" s="80"/>
      <c r="I4" s="80"/>
      <c r="J4" s="80"/>
      <c r="K4" s="15"/>
      <c r="L4" s="71"/>
      <c r="M4" s="16"/>
      <c r="N4" s="16"/>
      <c r="O4" s="16"/>
      <c r="P4" s="16"/>
      <c r="Q4" s="16"/>
      <c r="R4" s="16"/>
      <c r="S4" s="92"/>
      <c r="T4" s="86"/>
      <c r="U4" s="86"/>
      <c r="V4" s="89"/>
      <c r="W4" s="79"/>
      <c r="X4" s="13"/>
      <c r="Y4" s="79"/>
      <c r="Z4" s="79"/>
      <c r="AA4" s="79"/>
    </row>
    <row r="5" spans="1:30" ht="15" hidden="1" customHeight="1" x14ac:dyDescent="0.25">
      <c r="A5" s="14"/>
      <c r="B5" s="17"/>
      <c r="C5" s="18"/>
      <c r="D5" s="18"/>
      <c r="E5" s="18"/>
      <c r="F5" s="18"/>
      <c r="G5" s="15"/>
      <c r="H5" s="15"/>
      <c r="I5" s="15"/>
      <c r="J5" s="15"/>
      <c r="K5" s="15"/>
      <c r="L5" s="71"/>
      <c r="M5" s="16"/>
      <c r="N5" s="16"/>
      <c r="O5" s="16"/>
      <c r="P5" s="16"/>
      <c r="Q5" s="16"/>
      <c r="R5" s="16"/>
      <c r="S5" s="92"/>
      <c r="T5" s="86"/>
      <c r="U5" s="86"/>
      <c r="V5" s="89"/>
      <c r="W5" s="79"/>
      <c r="X5" s="13"/>
      <c r="Y5" s="79"/>
      <c r="Z5" s="79"/>
      <c r="AA5" s="79"/>
    </row>
    <row r="6" spans="1:30" ht="30" customHeight="1" x14ac:dyDescent="0.25">
      <c r="A6" s="19"/>
      <c r="B6" s="20"/>
      <c r="C6" s="21"/>
      <c r="D6" s="81" t="s">
        <v>5</v>
      </c>
      <c r="E6" s="81"/>
      <c r="F6" s="81"/>
      <c r="G6" s="22" t="s">
        <v>6</v>
      </c>
      <c r="H6" s="22"/>
      <c r="I6" s="82" t="s">
        <v>13</v>
      </c>
      <c r="J6" s="82"/>
      <c r="K6" s="82"/>
      <c r="L6" s="71"/>
      <c r="M6" s="73" t="s">
        <v>24</v>
      </c>
      <c r="N6" s="74"/>
      <c r="O6" s="74"/>
      <c r="P6" s="74"/>
      <c r="Q6" s="75"/>
      <c r="R6" s="83" t="s">
        <v>20</v>
      </c>
      <c r="S6" s="92"/>
      <c r="T6" s="86"/>
      <c r="U6" s="86"/>
      <c r="V6" s="89"/>
      <c r="W6" s="79"/>
      <c r="X6" s="13"/>
      <c r="Y6" s="79"/>
      <c r="Z6" s="79"/>
      <c r="AA6" s="79"/>
    </row>
    <row r="7" spans="1:30" ht="53.25" customHeight="1" x14ac:dyDescent="0.25">
      <c r="A7" s="19"/>
      <c r="B7" s="20"/>
      <c r="C7" s="21">
        <v>111</v>
      </c>
      <c r="D7" s="21">
        <v>121</v>
      </c>
      <c r="E7" s="21">
        <v>122</v>
      </c>
      <c r="F7" s="21">
        <v>124</v>
      </c>
      <c r="G7" s="22" t="s">
        <v>7</v>
      </c>
      <c r="H7" s="22">
        <v>116</v>
      </c>
      <c r="I7" s="22">
        <v>121</v>
      </c>
      <c r="J7" s="22">
        <v>122</v>
      </c>
      <c r="K7" s="22">
        <v>124</v>
      </c>
      <c r="L7" s="72"/>
      <c r="M7" s="94" t="s">
        <v>15</v>
      </c>
      <c r="N7" s="23" t="s">
        <v>16</v>
      </c>
      <c r="O7" s="24" t="s">
        <v>17</v>
      </c>
      <c r="P7" s="24" t="s">
        <v>18</v>
      </c>
      <c r="Q7" s="24" t="s">
        <v>19</v>
      </c>
      <c r="R7" s="84"/>
      <c r="S7" s="93"/>
      <c r="T7" s="87"/>
      <c r="U7" s="87"/>
      <c r="V7" s="90"/>
      <c r="W7" s="79"/>
      <c r="X7" s="13"/>
      <c r="Y7" s="79"/>
      <c r="Z7" s="79"/>
      <c r="AA7" s="79"/>
    </row>
    <row r="8" spans="1:30" s="39" customFormat="1" ht="16.5" customHeight="1" x14ac:dyDescent="0.25">
      <c r="A8" s="25">
        <v>1</v>
      </c>
      <c r="B8" s="26" t="s">
        <v>25</v>
      </c>
      <c r="C8" s="27">
        <f>'[1]Свод '!$J$6/1000</f>
        <v>12873.16800737935</v>
      </c>
      <c r="D8" s="28">
        <f>(C8-C8*10%)*6%</f>
        <v>695.15107239848487</v>
      </c>
      <c r="E8" s="28">
        <f>(C8-C8*10%)*3.5%</f>
        <v>405.50479223244957</v>
      </c>
      <c r="F8" s="28">
        <f>C8*2%</f>
        <v>257.46336014758703</v>
      </c>
      <c r="G8" s="29">
        <f>'[2]Свод '!$L$7</f>
        <v>227416.69517087215</v>
      </c>
      <c r="H8" s="29">
        <f>G8*1.5%</f>
        <v>3411.2504275630822</v>
      </c>
      <c r="I8" s="29">
        <f>(G8-G8*10%)*6%</f>
        <v>12280.501539227094</v>
      </c>
      <c r="J8" s="29">
        <f>(G8-G8*10%)*3.5%</f>
        <v>7163.6258978824726</v>
      </c>
      <c r="K8" s="29">
        <f>G8*2%</f>
        <v>4548.3339034174433</v>
      </c>
      <c r="L8" s="29">
        <f>G8+I8+J8+K8+H8</f>
        <v>254820.40693896226</v>
      </c>
      <c r="M8" s="29">
        <f>[3]Лист2!$AC$9</f>
        <v>5736.48</v>
      </c>
      <c r="N8" s="30">
        <v>818</v>
      </c>
      <c r="O8" s="31">
        <f>1120+368</f>
        <v>1488</v>
      </c>
      <c r="P8" s="31">
        <v>62.5</v>
      </c>
      <c r="Q8" s="31"/>
      <c r="R8" s="32"/>
      <c r="S8" s="33"/>
      <c r="T8" s="34"/>
      <c r="U8" s="34"/>
      <c r="V8" s="35">
        <f>L8+M8+N8+O8+P8+S8+R8+T8+U8+Q8</f>
        <v>262925.38693896227</v>
      </c>
      <c r="W8" s="36">
        <f>V8/4+2049.2</f>
        <v>67780.546734740565</v>
      </c>
      <c r="X8" s="37" t="s">
        <v>8</v>
      </c>
      <c r="Y8" s="36">
        <f>(L8+N8+O8+P8+Q8+R8)/4+819</f>
        <v>65116.226734740565</v>
      </c>
      <c r="Z8" s="38">
        <f>(L8+N8+O8+P8+Q8+R8)/4</f>
        <v>64297.226734740565</v>
      </c>
      <c r="AA8" s="36">
        <v>65731.346734740568</v>
      </c>
      <c r="AB8" s="39">
        <f>M8/7</f>
        <v>819.49714285714276</v>
      </c>
      <c r="AC8" s="40">
        <f>W8+Y8+Z8+AA8</f>
        <v>262925.34693896223</v>
      </c>
      <c r="AD8" s="38">
        <f>V8-AC8</f>
        <v>4.0000000037252903E-2</v>
      </c>
    </row>
    <row r="9" spans="1:30" s="43" customFormat="1" ht="27" customHeight="1" x14ac:dyDescent="0.25">
      <c r="A9" s="76" t="s">
        <v>9</v>
      </c>
      <c r="B9" s="77"/>
      <c r="C9" s="41">
        <f>SUM(C8:C8)</f>
        <v>12873.16800737935</v>
      </c>
      <c r="D9" s="28">
        <f>(C9-C9*10%)*6%</f>
        <v>695.15107239848487</v>
      </c>
      <c r="E9" s="28">
        <f>(C9-C9*10%)*3.5%</f>
        <v>405.50479223244957</v>
      </c>
      <c r="F9" s="28">
        <f>C9*2%</f>
        <v>257.46336014758703</v>
      </c>
      <c r="G9" s="42">
        <f>SUM(G8:G8)</f>
        <v>227416.69517087215</v>
      </c>
      <c r="H9" s="29">
        <f t="shared" ref="H9" si="0">G9*1.5%</f>
        <v>3411.2504275630822</v>
      </c>
      <c r="I9" s="42">
        <f>SUM(I8:I8)</f>
        <v>12280.501539227094</v>
      </c>
      <c r="J9" s="42">
        <f>SUM(J8:J8)</f>
        <v>7163.6258978824726</v>
      </c>
      <c r="K9" s="42">
        <f>SUM(K8:K8)</f>
        <v>4548.3339034174433</v>
      </c>
      <c r="L9" s="29">
        <f>G9+I9+J9+K9+H9</f>
        <v>254820.40693896226</v>
      </c>
      <c r="M9" s="42">
        <f>SUM(M8:M8)</f>
        <v>5736.48</v>
      </c>
      <c r="N9" s="42">
        <f>SUM(N8:N8)</f>
        <v>818</v>
      </c>
      <c r="O9" s="42">
        <f>SUM(O8:O8)</f>
        <v>1488</v>
      </c>
      <c r="P9" s="42">
        <f>SUM(P8:P8)</f>
        <v>62.5</v>
      </c>
      <c r="Q9" s="42">
        <f>SUM(Q8:Q8)</f>
        <v>0</v>
      </c>
      <c r="R9" s="42">
        <f>SUM(R8:R8)</f>
        <v>0</v>
      </c>
      <c r="S9" s="42">
        <f>SUM(S8:S8)</f>
        <v>0</v>
      </c>
      <c r="T9" s="42">
        <f>SUM(T8:T8)</f>
        <v>0</v>
      </c>
      <c r="U9" s="42">
        <f>SUM(U8:U8)</f>
        <v>0</v>
      </c>
      <c r="V9" s="22">
        <f>L9+M9+N9+O9+P9+S9+R9+T9+U9+Q9</f>
        <v>262925.38693896227</v>
      </c>
      <c r="W9" s="22"/>
      <c r="X9" s="22"/>
      <c r="Y9" s="22"/>
      <c r="Z9" s="22"/>
      <c r="AA9" s="22"/>
      <c r="AC9" s="40">
        <f t="shared" ref="AC9" si="1">W9+Y9+Z9+AA9</f>
        <v>0</v>
      </c>
      <c r="AD9" s="44"/>
    </row>
    <row r="10" spans="1:30" s="39" customFormat="1" ht="19.5" customHeight="1" x14ac:dyDescent="0.25">
      <c r="A10" s="45"/>
      <c r="B10" s="45"/>
      <c r="C10" s="46"/>
      <c r="D10" s="46"/>
      <c r="E10" s="46"/>
      <c r="F10" s="46"/>
      <c r="G10" s="47"/>
      <c r="H10" s="47"/>
      <c r="I10" s="47"/>
      <c r="J10" s="47"/>
      <c r="K10" s="47"/>
      <c r="L10" s="47"/>
      <c r="M10" s="48"/>
      <c r="N10" s="48"/>
      <c r="O10" s="49"/>
      <c r="P10" s="50"/>
      <c r="Q10" s="50"/>
      <c r="R10" s="49"/>
      <c r="S10" s="49"/>
      <c r="T10" s="49"/>
      <c r="U10" s="49"/>
      <c r="V10" s="51" t="s">
        <v>22</v>
      </c>
    </row>
    <row r="11" spans="1:30" ht="18.75" x14ac:dyDescent="0.3">
      <c r="A11" s="52"/>
      <c r="B11" s="53"/>
      <c r="C11" s="54"/>
      <c r="D11" s="54"/>
      <c r="E11" s="54"/>
      <c r="F11" s="54"/>
      <c r="G11" s="78"/>
      <c r="H11" s="78"/>
      <c r="I11" s="55"/>
      <c r="J11" s="55"/>
      <c r="K11" s="55"/>
      <c r="L11" s="47"/>
      <c r="M11" s="47"/>
      <c r="N11" s="47"/>
      <c r="O11" s="49"/>
      <c r="P11" s="49"/>
      <c r="Q11" s="49"/>
      <c r="R11" s="49"/>
      <c r="S11" s="49"/>
      <c r="T11" s="49"/>
      <c r="U11" s="49"/>
      <c r="V11" s="51"/>
    </row>
    <row r="12" spans="1:30" ht="18.75" x14ac:dyDescent="0.3">
      <c r="A12" s="52"/>
      <c r="B12" s="52"/>
      <c r="C12" s="56"/>
      <c r="D12" s="56"/>
      <c r="E12" s="56"/>
      <c r="F12" s="56"/>
      <c r="G12" s="57"/>
      <c r="H12" s="57"/>
      <c r="I12" s="57"/>
      <c r="J12" s="57"/>
      <c r="K12" s="57"/>
      <c r="L12" s="47"/>
      <c r="M12" s="47"/>
      <c r="N12" s="49"/>
      <c r="O12" s="47"/>
      <c r="P12" s="49"/>
      <c r="Q12" s="49"/>
      <c r="R12" s="49"/>
      <c r="S12" s="49"/>
      <c r="T12" s="49"/>
      <c r="U12" s="49"/>
      <c r="V12" s="51"/>
    </row>
    <row r="13" spans="1:30" ht="15.75" x14ac:dyDescent="0.25">
      <c r="A13" s="58"/>
      <c r="B13" s="59"/>
      <c r="C13" s="60"/>
      <c r="D13" s="60"/>
      <c r="E13" s="60"/>
      <c r="F13" s="60"/>
      <c r="G13" s="61"/>
      <c r="H13" s="61"/>
      <c r="I13" s="61"/>
      <c r="J13" s="61"/>
      <c r="K13" s="61"/>
      <c r="L13" s="61"/>
      <c r="M13" s="61"/>
      <c r="N13" s="47"/>
      <c r="O13" s="49"/>
      <c r="P13" s="49"/>
      <c r="Q13" s="49"/>
      <c r="R13" s="49"/>
      <c r="S13" s="49"/>
      <c r="T13" s="49"/>
      <c r="U13" s="49"/>
      <c r="V13" s="51"/>
    </row>
    <row r="14" spans="1:30" ht="15.75" x14ac:dyDescent="0.25">
      <c r="A14" s="58"/>
      <c r="B14" s="59"/>
      <c r="C14" s="60"/>
      <c r="D14" s="60"/>
      <c r="E14" s="60"/>
      <c r="F14" s="60"/>
      <c r="G14" s="61"/>
      <c r="H14" s="61"/>
      <c r="I14" s="61"/>
      <c r="J14" s="61"/>
      <c r="K14" s="61"/>
      <c r="L14" s="61"/>
      <c r="M14" s="61"/>
      <c r="N14" s="49"/>
      <c r="O14" s="49"/>
      <c r="P14" s="49"/>
      <c r="Q14" s="49"/>
      <c r="R14" s="49"/>
      <c r="S14" s="49"/>
      <c r="T14" s="49"/>
      <c r="U14" s="49"/>
      <c r="V14" s="51"/>
    </row>
    <row r="15" spans="1:30" ht="15.75" x14ac:dyDescent="0.25">
      <c r="A15" s="58"/>
      <c r="B15" s="58"/>
      <c r="C15" s="62"/>
      <c r="D15" s="62"/>
      <c r="E15" s="62"/>
      <c r="F15" s="62"/>
      <c r="G15" s="47"/>
      <c r="H15" s="47"/>
      <c r="I15" s="47"/>
      <c r="J15" s="47"/>
      <c r="K15" s="47"/>
      <c r="L15" s="47"/>
      <c r="M15" s="47"/>
      <c r="N15" s="47"/>
      <c r="O15" s="49"/>
      <c r="P15" s="49"/>
      <c r="Q15" s="49"/>
      <c r="R15" s="49"/>
      <c r="S15" s="49"/>
      <c r="T15" s="49"/>
      <c r="U15" s="49"/>
      <c r="V15" s="51"/>
    </row>
    <row r="16" spans="1:30" x14ac:dyDescent="0.25">
      <c r="N16" s="64"/>
    </row>
    <row r="17" spans="14:14" x14ac:dyDescent="0.25">
      <c r="N17" s="64"/>
    </row>
  </sheetData>
  <mergeCells count="20">
    <mergeCell ref="A9:B9"/>
    <mergeCell ref="G11:H11"/>
    <mergeCell ref="AA3:AA7"/>
    <mergeCell ref="B4:J4"/>
    <mergeCell ref="D6:F6"/>
    <mergeCell ref="I6:K6"/>
    <mergeCell ref="M6:Q6"/>
    <mergeCell ref="R6:R7"/>
    <mergeCell ref="T3:T7"/>
    <mergeCell ref="U3:U7"/>
    <mergeCell ref="V3:V7"/>
    <mergeCell ref="W3:W7"/>
    <mergeCell ref="Y3:Y7"/>
    <mergeCell ref="Z3:Z7"/>
    <mergeCell ref="S3:S7"/>
    <mergeCell ref="B1:K1"/>
    <mergeCell ref="B2:P2"/>
    <mergeCell ref="I3:K3"/>
    <mergeCell ref="L3:L7"/>
    <mergeCell ref="M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2024-02-15T03:00:09Z</dcterms:modified>
</cp:coreProperties>
</file>